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ed4soft/Desktop/3. Templates dealflow/"/>
    </mc:Choice>
  </mc:AlternateContent>
  <xr:revisionPtr revIDLastSave="0" documentId="13_ncr:1_{BB7F310A-609A-5C46-8C99-5CEC137D4574}" xr6:coauthVersionLast="46" xr6:coauthVersionMax="46" xr10:uidLastSave="{00000000-0000-0000-0000-000000000000}"/>
  <bookViews>
    <workbookView xWindow="0" yWindow="0" windowWidth="28800" windowHeight="18000" xr2:uid="{2909E59D-CF8F-438D-8CA4-F8603E50FAFE}"/>
  </bookViews>
  <sheets>
    <sheet name="MRR per quart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  <c r="D15" i="2"/>
  <c r="C15" i="2"/>
  <c r="G17" i="2"/>
  <c r="G9" i="2"/>
  <c r="D8" i="2"/>
  <c r="D11" i="2" l="1"/>
  <c r="D14" i="2" s="1"/>
  <c r="D3" i="2"/>
  <c r="D7" i="2" s="1"/>
  <c r="E3" i="2" s="1"/>
  <c r="O21" i="2"/>
  <c r="O22" i="2" s="1"/>
  <c r="N21" i="2"/>
  <c r="N22" i="2" s="1"/>
  <c r="M21" i="2"/>
  <c r="M22" i="2" s="1"/>
  <c r="L21" i="2"/>
  <c r="L22" i="2" s="1"/>
  <c r="K21" i="2"/>
  <c r="K22" i="2" s="1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E11" i="2" l="1"/>
  <c r="E7" i="2"/>
  <c r="F3" i="2" s="1"/>
  <c r="E14" i="2" l="1"/>
  <c r="F11" i="2" s="1"/>
  <c r="E16" i="2"/>
  <c r="D23" i="2"/>
  <c r="D24" i="2" s="1"/>
  <c r="E8" i="2"/>
  <c r="F7" i="2"/>
  <c r="G3" i="2" s="1"/>
  <c r="E15" i="2" l="1"/>
  <c r="E23" i="2" s="1"/>
  <c r="E24" i="2" s="1"/>
  <c r="F14" i="2"/>
  <c r="G11" i="2" s="1"/>
  <c r="F16" i="2"/>
  <c r="G7" i="2"/>
  <c r="H3" i="2" s="1"/>
  <c r="F8" i="2"/>
  <c r="F15" i="2" l="1"/>
  <c r="F23" i="2" s="1"/>
  <c r="F24" i="2" s="1"/>
  <c r="G14" i="2"/>
  <c r="H11" i="2" s="1"/>
  <c r="G16" i="2"/>
  <c r="G8" i="2"/>
  <c r="H7" i="2"/>
  <c r="I3" i="2" s="1"/>
  <c r="G15" i="2" l="1"/>
  <c r="H14" i="2"/>
  <c r="I11" i="2" s="1"/>
  <c r="H16" i="2"/>
  <c r="G23" i="2"/>
  <c r="G24" i="2" s="1"/>
  <c r="G25" i="2" s="1"/>
  <c r="I7" i="2"/>
  <c r="J3" i="2" s="1"/>
  <c r="H15" i="2"/>
  <c r="H8" i="2"/>
  <c r="I14" i="2" l="1"/>
  <c r="J11" i="2" s="1"/>
  <c r="I16" i="2"/>
  <c r="H23" i="2"/>
  <c r="H24" i="2" s="1"/>
  <c r="I8" i="2"/>
  <c r="J7" i="2"/>
  <c r="K3" i="2" s="1"/>
  <c r="I15" i="2"/>
  <c r="J14" i="2" l="1"/>
  <c r="K11" i="2" s="1"/>
  <c r="J16" i="2"/>
  <c r="I23" i="2"/>
  <c r="I24" i="2" s="1"/>
  <c r="K7" i="2"/>
  <c r="L3" i="2" s="1"/>
  <c r="J15" i="2"/>
  <c r="J8" i="2"/>
  <c r="K14" i="2" l="1"/>
  <c r="L11" i="2" s="1"/>
  <c r="K16" i="2"/>
  <c r="K17" i="2" s="1"/>
  <c r="J23" i="2"/>
  <c r="J24" i="2" s="1"/>
  <c r="K8" i="2"/>
  <c r="K9" i="2"/>
  <c r="L7" i="2"/>
  <c r="M3" i="2" s="1"/>
  <c r="K15" i="2" l="1"/>
  <c r="L14" i="2"/>
  <c r="M11" i="2" s="1"/>
  <c r="L16" i="2"/>
  <c r="K23" i="2"/>
  <c r="K24" i="2" s="1"/>
  <c r="K25" i="2" s="1"/>
  <c r="M7" i="2"/>
  <c r="N3" i="2" s="1"/>
  <c r="L8" i="2"/>
  <c r="L15" i="2" l="1"/>
  <c r="M14" i="2"/>
  <c r="N11" i="2" s="1"/>
  <c r="M16" i="2"/>
  <c r="L23" i="2"/>
  <c r="L24" i="2" s="1"/>
  <c r="N7" i="2"/>
  <c r="O3" i="2" s="1"/>
  <c r="M8" i="2"/>
  <c r="M15" i="2" l="1"/>
  <c r="M23" i="2" s="1"/>
  <c r="M24" i="2" s="1"/>
  <c r="N14" i="2"/>
  <c r="O11" i="2" s="1"/>
  <c r="N16" i="2"/>
  <c r="O7" i="2"/>
  <c r="N8" i="2"/>
  <c r="N15" i="2" l="1"/>
  <c r="O14" i="2"/>
  <c r="O15" i="2" s="1"/>
  <c r="O16" i="2"/>
  <c r="O17" i="2" s="1"/>
  <c r="N23" i="2"/>
  <c r="N24" i="2" s="1"/>
  <c r="O8" i="2"/>
  <c r="O9" i="2"/>
  <c r="O23" i="2" l="1"/>
  <c r="O24" i="2" s="1"/>
  <c r="O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tc={52912DF0-016A-CC49-BDE1-56C94B01E3D0}</author>
    <author>tc={99B3A4E5-93E8-D648-A781-A480C5C0E746}</author>
    <author>tc={B9313553-A920-7547-A2EF-A2E31FCD1327}</author>
    <author>tc={6C3562D3-1F2F-EF44-B079-516DF6ED1A1B}</author>
    <author>tc={BA697833-4F8A-DA49-A433-335EBB160019}</author>
  </authors>
  <commentList>
    <comment ref="B7" authorId="0" shapeId="0" xr:uid="{52912DF0-016A-CC49-BDE1-56C94B01E3D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MRR FIN DE PERIODE EN K€</t>
      </text>
    </comment>
    <comment ref="B11" authorId="1" shapeId="0" xr:uid="{99B3A4E5-93E8-D648-A781-A480C5C0E74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Seuls les clients ayant souscrit un abonnement doivent être pris en compte, les PoCs n’en font donc pas partie.</t>
      </text>
    </comment>
    <comment ref="B16" authorId="2" shapeId="0" xr:uid="{B9313553-A920-7547-A2EF-A2E31FCD132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C’est le taux de diminution du MRR du fait des non-renouvellements de contrats</t>
      </text>
    </comment>
    <comment ref="B22" authorId="3" shapeId="0" xr:uid="{6C3562D3-1F2F-EF44-B079-516DF6ED1A1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 CAC (Customer Acquisition Cost): le coût de toutes les activités marketing et commerciales sur une période divisé par le nombre de nouveaux clients acquis sur la période en relation avec ces investissements marketing et commerciaux.</t>
      </text>
    </comment>
    <comment ref="B25" authorId="4" shapeId="0" xr:uid="{BA697833-4F8A-DA49-A433-335EBB16001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 période de récupération se réfère au temps nécessaire pour récupérer le coût d'un investissement.</t>
      </text>
    </comment>
  </commentList>
</comments>
</file>

<file path=xl/sharedStrings.xml><?xml version="1.0" encoding="utf-8"?>
<sst xmlns="http://schemas.openxmlformats.org/spreadsheetml/2006/main" count="37" uniqueCount="37">
  <si>
    <t>Q4'2020</t>
  </si>
  <si>
    <t>Q1'2021</t>
  </si>
  <si>
    <t>Q2'2021</t>
  </si>
  <si>
    <t>Q3'2021</t>
  </si>
  <si>
    <t>Q4'2021</t>
  </si>
  <si>
    <t>MRR begining</t>
  </si>
  <si>
    <t>MRR from Repeat Bus (upsell)</t>
  </si>
  <si>
    <t>MRR from New bus</t>
  </si>
  <si>
    <t>Churned MRR</t>
  </si>
  <si>
    <t>Total MRR ending</t>
  </si>
  <si>
    <t>MRR Growth QoQ</t>
  </si>
  <si>
    <t>MRR Growth YoY</t>
  </si>
  <si>
    <t>#Customers begining</t>
  </si>
  <si>
    <t>#New customers</t>
  </si>
  <si>
    <t>#Churned customers</t>
  </si>
  <si>
    <t>Total #Customers ending</t>
  </si>
  <si>
    <t>Average MRR/Customer (k€)</t>
  </si>
  <si>
    <t>Marketing costs (k€)</t>
  </si>
  <si>
    <t>Sales costs (fix+variable) (k€)</t>
  </si>
  <si>
    <t>Total sales &amp; marketing costs (k€)</t>
  </si>
  <si>
    <t>CAC (k€)</t>
  </si>
  <si>
    <t>Q4'2022</t>
  </si>
  <si>
    <t>Q1'2022</t>
  </si>
  <si>
    <t>Q2'2022</t>
  </si>
  <si>
    <t>Q3'2022</t>
  </si>
  <si>
    <t>In k€</t>
  </si>
  <si>
    <t>Average churn (per year)</t>
  </si>
  <si>
    <t>Average ARR/Customer (k€)</t>
  </si>
  <si>
    <t>Payback (#months)</t>
  </si>
  <si>
    <t>Average payback (per year)</t>
  </si>
  <si>
    <t>Churn %</t>
  </si>
  <si>
    <t xml:space="preserve">published by Seed4Soft </t>
  </si>
  <si>
    <t>Q1'2023</t>
  </si>
  <si>
    <t>Q2'2023</t>
  </si>
  <si>
    <t>Q3'2023</t>
  </si>
  <si>
    <t>Q4'2023</t>
  </si>
  <si>
    <r>
      <t>N.B. : ce tableau est expliqué et commenté au chapitre VII du document "</t>
    </r>
    <r>
      <rPr>
        <b/>
        <i/>
        <sz val="14"/>
        <color theme="1"/>
        <rFont val="Calibri (Corps)"/>
      </rPr>
      <t>Saas Guidelines by Seed4Soft</t>
    </r>
    <r>
      <rPr>
        <b/>
        <sz val="14"/>
        <color theme="1"/>
        <rFont val="Calibri (Corps)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</si>
</sst>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6"/>
      <color theme="4"/>
      <name val="Calibri"/>
      <family val="2"/>
      <scheme val="minor"/>
    </font>
    <font>
      <b/>
      <sz val="14"/>
      <color theme="1"/>
      <name val="Calibri (Corps)"/>
    </font>
    <font>
      <b/>
      <i/>
      <sz val="14"/>
      <color theme="1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3" borderId="1" xfId="0" applyFill="1" applyBorder="1"/>
    <xf numFmtId="0" fontId="3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5" fillId="0" borderId="2" xfId="0" applyFont="1" applyBorder="1"/>
    <xf numFmtId="0" fontId="0" fillId="0" borderId="0" xfId="0" applyBorder="1"/>
    <xf numFmtId="0" fontId="4" fillId="0" borderId="1" xfId="0" applyFont="1" applyBorder="1"/>
    <xf numFmtId="3" fontId="5" fillId="0" borderId="1" xfId="0" applyNumberFormat="1" applyFont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3" fillId="0" borderId="0" xfId="0" applyFont="1"/>
    <xf numFmtId="2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0" fillId="0" borderId="3" xfId="0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4" fillId="0" borderId="6" xfId="0" applyFont="1" applyBorder="1"/>
    <xf numFmtId="0" fontId="3" fillId="0" borderId="6" xfId="0" applyFont="1" applyBorder="1"/>
    <xf numFmtId="165" fontId="2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MRR per Quarter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C-4A5F-96DD-C69FF249FB4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CC-4A5F-96DD-C69FF249FB4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CC-4A5F-96DD-C69FF249FB4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CC-4A5F-96DD-C69FF249FB48}"/>
              </c:ext>
            </c:extLst>
          </c:dPt>
          <c:cat>
            <c:strRef>
              <c:f>'MRR per quarter'!$C$2:$O$2</c:f>
              <c:strCache>
                <c:ptCount val="13"/>
                <c:pt idx="0">
                  <c:v>Q4'2020</c:v>
                </c:pt>
                <c:pt idx="1">
                  <c:v>Q1'2021</c:v>
                </c:pt>
                <c:pt idx="2">
                  <c:v>Q2'2021</c:v>
                </c:pt>
                <c:pt idx="3">
                  <c:v>Q3'2021</c:v>
                </c:pt>
                <c:pt idx="4">
                  <c:v>Q4'2021</c:v>
                </c:pt>
                <c:pt idx="5">
                  <c:v>Q1'2022</c:v>
                </c:pt>
                <c:pt idx="6">
                  <c:v>Q2'2022</c:v>
                </c:pt>
                <c:pt idx="7">
                  <c:v>Q3'2022</c:v>
                </c:pt>
                <c:pt idx="8">
                  <c:v>Q4'2022</c:v>
                </c:pt>
                <c:pt idx="9">
                  <c:v>Q1'2023</c:v>
                </c:pt>
                <c:pt idx="10">
                  <c:v>Q2'2023</c:v>
                </c:pt>
                <c:pt idx="11">
                  <c:v>Q3'2023</c:v>
                </c:pt>
                <c:pt idx="12">
                  <c:v>Q4'2023</c:v>
                </c:pt>
              </c:strCache>
            </c:strRef>
          </c:cat>
          <c:val>
            <c:numRef>
              <c:f>'MRR per quarter'!$C$7:$O$7</c:f>
              <c:numCache>
                <c:formatCode>#,##0.0</c:formatCode>
                <c:ptCount val="13"/>
                <c:pt idx="0">
                  <c:v>24</c:v>
                </c:pt>
                <c:pt idx="1">
                  <c:v>28</c:v>
                </c:pt>
                <c:pt idx="2">
                  <c:v>37.845050416666673</c:v>
                </c:pt>
                <c:pt idx="3">
                  <c:v>48.412994416666663</c:v>
                </c:pt>
                <c:pt idx="4">
                  <c:v>65.749327750000006</c:v>
                </c:pt>
                <c:pt idx="5">
                  <c:v>83.57203608333333</c:v>
                </c:pt>
                <c:pt idx="6">
                  <c:v>108.7387360275</c:v>
                </c:pt>
                <c:pt idx="7">
                  <c:v>138.66213497283331</c:v>
                </c:pt>
                <c:pt idx="8">
                  <c:v>178.64700918116665</c:v>
                </c:pt>
                <c:pt idx="9">
                  <c:v>222.81069084783331</c:v>
                </c:pt>
                <c:pt idx="10">
                  <c:v>277.89896821899998</c:v>
                </c:pt>
                <c:pt idx="11">
                  <c:v>339.94017178266932</c:v>
                </c:pt>
                <c:pt idx="12">
                  <c:v>416.13122415500271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CC-4A5F-96DD-C69FF249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722456"/>
        <c:axId val="578719504"/>
      </c:barChart>
      <c:catAx>
        <c:axId val="57872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8719504"/>
        <c:crosses val="autoZero"/>
        <c:auto val="1"/>
        <c:lblAlgn val="ctr"/>
        <c:lblOffset val="100"/>
        <c:noMultiLvlLbl val="0"/>
      </c:catAx>
      <c:valAx>
        <c:axId val="57871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872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1398270</xdr:colOff>
      <xdr:row>26</xdr:row>
      <xdr:rowOff>24764</xdr:rowOff>
    </xdr:from>
    <xdr:to>
      <xdr:col>14</xdr:col>
      <xdr:colOff>489585</xdr:colOff>
      <xdr:row>42</xdr:row>
      <xdr:rowOff>34290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808B631-DEFF-40A5-B4CB-309EC8321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la bouslama" id="{946E6CEA-0C4E-3345-8FE0-62B3530C2683}" userId="S::hela.bouslama@univ-lyon3.fr::74d6a952-0f8f-4e89-832f-b025c9da5025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0-03-09T13:53:10.58" personId="{946E6CEA-0C4E-3345-8FE0-62B3530C2683}" id="{52912DF0-016A-CC49-BDE1-56C94B01E3D0}">
    <text>MRR FIN DE PERIODE EN K€</text>
  </threadedComment>
  <threadedComment ref="B11" dT="2020-03-09T13:52:28.46" personId="{946E6CEA-0C4E-3345-8FE0-62B3530C2683}" id="{99B3A4E5-93E8-D648-A781-A480C5C0E746}">
    <text>Seuls les clients ayant souscrit un abonnement doivent être pris en compte, les PoCs n’en font donc pas partie.</text>
  </threadedComment>
  <threadedComment ref="B16" dT="2020-03-09T13:45:21.06" personId="{946E6CEA-0C4E-3345-8FE0-62B3530C2683}" id="{B9313553-A920-7547-A2EF-A2E31FCD1327}">
    <text>C’est le taux de diminution du MRR du fait des non-renouvellements de contrats</text>
  </threadedComment>
  <threadedComment ref="B22" dT="2020-03-09T13:33:01.27" personId="{946E6CEA-0C4E-3345-8FE0-62B3530C2683}" id="{6C3562D3-1F2F-EF44-B079-516DF6ED1A1B}">
    <text>Le CAC (Customer Acquisition Cost): le coût de toutes les activités marketing et commerciales sur une période divisé par le nombre de nouveaux clients acquis sur la période en relation avec ces investissements marketing et commerciaux.</text>
  </threadedComment>
  <threadedComment ref="B25" dT="2020-03-09T13:30:44.59" personId="{946E6CEA-0C4E-3345-8FE0-62B3530C2683}" id="{BA697833-4F8A-DA49-A433-335EBB160019}">
    <text>La période de récupération se réfère au temps nécessaire pour récupérer le coût d'un investissement.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47FA4-C15E-4D71-899A-25864000F62D}">
  <sheetPr published="0">
    <tabColor rgb="FF00B050"/>
  </sheetPr>
  <dimension ref="B1:O25"/>
  <sheetViews>
    <sheetView showGridLines="0" tabSelected="1" zoomScale="90" zoomScaleNormal="90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S15" sqref="S15"/>
    </sheetView>
  </sheetViews>
  <sheetFormatPr baseColWidth="10" defaultRowHeight="16" x14ac:dyDescent="0.2"/>
  <cols>
    <col min="1" max="1" width="3.1640625" customWidth="1"/>
    <col min="2" max="2" width="31.33203125" bestFit="1" customWidth="1"/>
    <col min="3" max="6" width="9.6640625" style="21" customWidth="1"/>
    <col min="7" max="7" width="9.6640625" style="26" customWidth="1"/>
    <col min="8" max="10" width="9.6640625" style="21" customWidth="1"/>
    <col min="11" max="11" width="9.6640625" style="26" customWidth="1"/>
    <col min="12" max="14" width="9.6640625" style="21" customWidth="1"/>
    <col min="15" max="15" width="9.6640625" style="26" customWidth="1"/>
  </cols>
  <sheetData>
    <row r="1" spans="2:15" ht="25" customHeight="1" thickBot="1" x14ac:dyDescent="0.3">
      <c r="B1" s="49" t="s">
        <v>31</v>
      </c>
      <c r="C1" s="51" t="s">
        <v>36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2:15" ht="17" thickBot="1" x14ac:dyDescent="0.25">
      <c r="B2" s="6" t="s">
        <v>25</v>
      </c>
      <c r="C2" s="33" t="s">
        <v>0</v>
      </c>
      <c r="D2" s="50" t="s">
        <v>1</v>
      </c>
      <c r="E2" s="50" t="s">
        <v>2</v>
      </c>
      <c r="F2" s="50" t="s">
        <v>3</v>
      </c>
      <c r="G2" s="33" t="s">
        <v>4</v>
      </c>
      <c r="H2" s="50" t="s">
        <v>22</v>
      </c>
      <c r="I2" s="50" t="s">
        <v>23</v>
      </c>
      <c r="J2" s="50" t="s">
        <v>24</v>
      </c>
      <c r="K2" s="33" t="s">
        <v>21</v>
      </c>
      <c r="L2" s="50" t="s">
        <v>32</v>
      </c>
      <c r="M2" s="50" t="s">
        <v>33</v>
      </c>
      <c r="N2" s="50" t="s">
        <v>34</v>
      </c>
      <c r="O2" s="34" t="s">
        <v>35</v>
      </c>
    </row>
    <row r="3" spans="2:15" x14ac:dyDescent="0.2">
      <c r="B3" s="32" t="s">
        <v>5</v>
      </c>
      <c r="C3" s="9"/>
      <c r="D3" s="39">
        <f>C7</f>
        <v>24</v>
      </c>
      <c r="E3" s="39">
        <f t="shared" ref="E3:O3" si="0">D7</f>
        <v>28</v>
      </c>
      <c r="F3" s="39">
        <f t="shared" si="0"/>
        <v>37.845050416666673</v>
      </c>
      <c r="G3" s="40">
        <f t="shared" si="0"/>
        <v>48.412994416666663</v>
      </c>
      <c r="H3" s="39">
        <f t="shared" si="0"/>
        <v>65.749327750000006</v>
      </c>
      <c r="I3" s="39">
        <f t="shared" si="0"/>
        <v>83.57203608333333</v>
      </c>
      <c r="J3" s="39">
        <f t="shared" si="0"/>
        <v>108.7387360275</v>
      </c>
      <c r="K3" s="40">
        <f t="shared" si="0"/>
        <v>138.66213497283331</v>
      </c>
      <c r="L3" s="39">
        <f t="shared" si="0"/>
        <v>178.64700918116665</v>
      </c>
      <c r="M3" s="39">
        <f t="shared" si="0"/>
        <v>222.81069084783331</v>
      </c>
      <c r="N3" s="39">
        <f t="shared" si="0"/>
        <v>277.89896821899998</v>
      </c>
      <c r="O3" s="40">
        <f t="shared" si="0"/>
        <v>339.94017178266932</v>
      </c>
    </row>
    <row r="4" spans="2:15" x14ac:dyDescent="0.2">
      <c r="B4" s="35" t="s">
        <v>6</v>
      </c>
      <c r="C4" s="9"/>
      <c r="D4" s="43">
        <v>0</v>
      </c>
      <c r="E4" s="43">
        <v>3.0816500000000047</v>
      </c>
      <c r="F4" s="43">
        <v>2.0803329166666646</v>
      </c>
      <c r="G4" s="42">
        <v>5.6707222500000096</v>
      </c>
      <c r="H4" s="43">
        <v>3.7260555833333227</v>
      </c>
      <c r="I4" s="43">
        <v>6.7498239166666529</v>
      </c>
      <c r="J4" s="43">
        <v>5.7873773058333065</v>
      </c>
      <c r="K4" s="42">
        <v>9.8139783605000108</v>
      </c>
      <c r="L4" s="43">
        <v>11.204104152166693</v>
      </c>
      <c r="M4" s="43">
        <v>15.10448048550003</v>
      </c>
      <c r="N4" s="43">
        <v>17.188333781000022</v>
      </c>
      <c r="O4" s="42">
        <v>23.367630217330706</v>
      </c>
    </row>
    <row r="5" spans="2:15" x14ac:dyDescent="0.2">
      <c r="B5" s="35" t="s">
        <v>7</v>
      </c>
      <c r="C5" s="9"/>
      <c r="D5" s="43">
        <v>4</v>
      </c>
      <c r="E5" s="43">
        <v>7.2</v>
      </c>
      <c r="F5" s="43">
        <v>9.1666666666666661</v>
      </c>
      <c r="G5" s="42">
        <v>13.1</v>
      </c>
      <c r="H5" s="43">
        <v>15.833333333333332</v>
      </c>
      <c r="I5" s="43">
        <v>21.2</v>
      </c>
      <c r="J5" s="43">
        <v>27.5</v>
      </c>
      <c r="K5" s="42">
        <v>35</v>
      </c>
      <c r="L5" s="43">
        <v>38.75</v>
      </c>
      <c r="M5" s="43">
        <v>47.916666666666671</v>
      </c>
      <c r="N5" s="43">
        <v>54.583333333333329</v>
      </c>
      <c r="O5" s="42">
        <v>65.833333333333343</v>
      </c>
    </row>
    <row r="6" spans="2:15" x14ac:dyDescent="0.2">
      <c r="B6" s="36" t="s">
        <v>8</v>
      </c>
      <c r="C6" s="9"/>
      <c r="D6" s="43">
        <v>0</v>
      </c>
      <c r="E6" s="43">
        <v>-0.43659958333333526</v>
      </c>
      <c r="F6" s="43">
        <v>-0.67905558333333715</v>
      </c>
      <c r="G6" s="42">
        <v>-1.4343889166666677</v>
      </c>
      <c r="H6" s="43">
        <v>-1.7366805833333223</v>
      </c>
      <c r="I6" s="43">
        <v>-2.7831239724999954</v>
      </c>
      <c r="J6" s="43">
        <v>-3.3639783604999849</v>
      </c>
      <c r="K6" s="42">
        <v>-4.829104152166666</v>
      </c>
      <c r="L6" s="43">
        <v>-5.7904224855000166</v>
      </c>
      <c r="M6" s="43">
        <v>-7.9328697810000168</v>
      </c>
      <c r="N6" s="43">
        <v>-9.7304635506640267</v>
      </c>
      <c r="O6" s="42">
        <v>-13.009911178330702</v>
      </c>
    </row>
    <row r="7" spans="2:15" s="28" customFormat="1" ht="19" x14ac:dyDescent="0.25">
      <c r="B7" s="37" t="s">
        <v>9</v>
      </c>
      <c r="C7" s="42">
        <v>24</v>
      </c>
      <c r="D7" s="31">
        <f>D3+D4+D5+D6</f>
        <v>28</v>
      </c>
      <c r="E7" s="31">
        <f t="shared" ref="E7:O7" si="1">E3+E4+E5+E6</f>
        <v>37.845050416666673</v>
      </c>
      <c r="F7" s="31">
        <f t="shared" si="1"/>
        <v>48.412994416666663</v>
      </c>
      <c r="G7" s="10">
        <f t="shared" si="1"/>
        <v>65.749327750000006</v>
      </c>
      <c r="H7" s="31">
        <f t="shared" si="1"/>
        <v>83.57203608333333</v>
      </c>
      <c r="I7" s="31">
        <f t="shared" si="1"/>
        <v>108.7387360275</v>
      </c>
      <c r="J7" s="31">
        <f t="shared" si="1"/>
        <v>138.66213497283331</v>
      </c>
      <c r="K7" s="10">
        <f t="shared" si="1"/>
        <v>178.64700918116665</v>
      </c>
      <c r="L7" s="31">
        <f t="shared" si="1"/>
        <v>222.81069084783331</v>
      </c>
      <c r="M7" s="31">
        <f t="shared" si="1"/>
        <v>277.89896821899998</v>
      </c>
      <c r="N7" s="31">
        <f t="shared" si="1"/>
        <v>339.94017178266932</v>
      </c>
      <c r="O7" s="10">
        <f t="shared" si="1"/>
        <v>416.13122415500271</v>
      </c>
    </row>
    <row r="8" spans="2:15" s="28" customFormat="1" x14ac:dyDescent="0.2">
      <c r="B8" s="38" t="s">
        <v>10</v>
      </c>
      <c r="C8" s="11"/>
      <c r="D8" s="30">
        <f>D7/C7-1</f>
        <v>0.16666666666666674</v>
      </c>
      <c r="E8" s="30">
        <f t="shared" ref="E8:O8" si="2">E7/D7-1</f>
        <v>0.35160894345238125</v>
      </c>
      <c r="F8" s="30">
        <f t="shared" si="2"/>
        <v>0.27924243417960803</v>
      </c>
      <c r="G8" s="12">
        <f t="shared" si="2"/>
        <v>0.3580925646558466</v>
      </c>
      <c r="H8" s="30">
        <f t="shared" si="2"/>
        <v>0.27107057886737596</v>
      </c>
      <c r="I8" s="30">
        <f t="shared" si="2"/>
        <v>0.30113781024877562</v>
      </c>
      <c r="J8" s="30">
        <f t="shared" si="2"/>
        <v>0.2751861943453684</v>
      </c>
      <c r="K8" s="12">
        <f t="shared" si="2"/>
        <v>0.28836188203915358</v>
      </c>
      <c r="L8" s="30">
        <f t="shared" si="2"/>
        <v>0.2472119845111993</v>
      </c>
      <c r="M8" s="30">
        <f t="shared" si="2"/>
        <v>0.24724252306541583</v>
      </c>
      <c r="N8" s="30">
        <f t="shared" si="2"/>
        <v>0.22325093166512722</v>
      </c>
      <c r="O8" s="12">
        <f t="shared" si="2"/>
        <v>0.22413076975510826</v>
      </c>
    </row>
    <row r="9" spans="2:15" s="28" customFormat="1" x14ac:dyDescent="0.2">
      <c r="B9" s="38" t="s">
        <v>11</v>
      </c>
      <c r="C9" s="30"/>
      <c r="D9" s="30"/>
      <c r="E9" s="30"/>
      <c r="F9" s="30"/>
      <c r="G9" s="13">
        <f>G7/C7-1</f>
        <v>1.7395553229166669</v>
      </c>
      <c r="H9" s="30"/>
      <c r="I9" s="30"/>
      <c r="J9" s="30"/>
      <c r="K9" s="13">
        <f>K7/G7-1</f>
        <v>1.7170925588842487</v>
      </c>
      <c r="L9" s="30"/>
      <c r="M9" s="30"/>
      <c r="N9" s="30"/>
      <c r="O9" s="13">
        <f>O7/K7-1</f>
        <v>1.3293489550278581</v>
      </c>
    </row>
    <row r="10" spans="2:15" s="7" customFormat="1" x14ac:dyDescent="0.2">
      <c r="C10" s="14"/>
      <c r="D10" s="15"/>
      <c r="E10" s="15"/>
      <c r="F10" s="15"/>
      <c r="G10" s="14"/>
      <c r="H10" s="15"/>
      <c r="I10" s="15"/>
      <c r="J10" s="15"/>
      <c r="K10" s="14"/>
      <c r="L10" s="15"/>
      <c r="M10" s="15"/>
      <c r="N10" s="15"/>
      <c r="O10" s="14"/>
    </row>
    <row r="11" spans="2:15" x14ac:dyDescent="0.2">
      <c r="B11" s="1" t="s">
        <v>12</v>
      </c>
      <c r="C11" s="11"/>
      <c r="D11" s="16">
        <f>C14</f>
        <v>11</v>
      </c>
      <c r="E11" s="16">
        <f t="shared" ref="E11:O11" si="3">D14</f>
        <v>12</v>
      </c>
      <c r="F11" s="16">
        <f t="shared" si="3"/>
        <v>14</v>
      </c>
      <c r="G11" s="11">
        <f t="shared" si="3"/>
        <v>16</v>
      </c>
      <c r="H11" s="16">
        <f t="shared" si="3"/>
        <v>19</v>
      </c>
      <c r="I11" s="16">
        <f t="shared" si="3"/>
        <v>24</v>
      </c>
      <c r="J11" s="16">
        <f t="shared" si="3"/>
        <v>30</v>
      </c>
      <c r="K11" s="11">
        <f t="shared" si="3"/>
        <v>38</v>
      </c>
      <c r="L11" s="16">
        <f t="shared" si="3"/>
        <v>48</v>
      </c>
      <c r="M11" s="16">
        <f t="shared" si="3"/>
        <v>61</v>
      </c>
      <c r="N11" s="16">
        <f t="shared" si="3"/>
        <v>75</v>
      </c>
      <c r="O11" s="11">
        <f t="shared" si="3"/>
        <v>89</v>
      </c>
    </row>
    <row r="12" spans="2:15" x14ac:dyDescent="0.2">
      <c r="B12" s="2" t="s">
        <v>13</v>
      </c>
      <c r="C12" s="11"/>
      <c r="D12" s="44">
        <v>1</v>
      </c>
      <c r="E12" s="44">
        <v>2</v>
      </c>
      <c r="F12" s="44">
        <v>3</v>
      </c>
      <c r="G12" s="45">
        <v>4</v>
      </c>
      <c r="H12" s="44">
        <v>6</v>
      </c>
      <c r="I12" s="44">
        <v>7</v>
      </c>
      <c r="J12" s="44">
        <v>9</v>
      </c>
      <c r="K12" s="45">
        <v>12</v>
      </c>
      <c r="L12" s="44">
        <v>15</v>
      </c>
      <c r="M12" s="44">
        <v>17</v>
      </c>
      <c r="N12" s="44">
        <v>18</v>
      </c>
      <c r="O12" s="45">
        <v>22</v>
      </c>
    </row>
    <row r="13" spans="2:15" x14ac:dyDescent="0.2">
      <c r="B13" s="2" t="s">
        <v>14</v>
      </c>
      <c r="C13" s="11"/>
      <c r="D13" s="46">
        <v>0</v>
      </c>
      <c r="E13" s="46">
        <v>0</v>
      </c>
      <c r="F13" s="46">
        <v>-1</v>
      </c>
      <c r="G13" s="41">
        <v>-1</v>
      </c>
      <c r="H13" s="46">
        <v>-1</v>
      </c>
      <c r="I13" s="46">
        <v>-1</v>
      </c>
      <c r="J13" s="46">
        <v>-1</v>
      </c>
      <c r="K13" s="41">
        <v>-2</v>
      </c>
      <c r="L13" s="46">
        <v>-2</v>
      </c>
      <c r="M13" s="46">
        <v>-3</v>
      </c>
      <c r="N13" s="46">
        <v>-4</v>
      </c>
      <c r="O13" s="41">
        <v>-5</v>
      </c>
    </row>
    <row r="14" spans="2:15" s="28" customFormat="1" ht="19" x14ac:dyDescent="0.25">
      <c r="B14" s="8" t="s">
        <v>15</v>
      </c>
      <c r="C14" s="41">
        <v>11</v>
      </c>
      <c r="D14" s="9">
        <f>D11+D12+D13</f>
        <v>12</v>
      </c>
      <c r="E14" s="9">
        <f t="shared" ref="E14:O14" si="4">E11+E12+E13</f>
        <v>14</v>
      </c>
      <c r="F14" s="9">
        <f t="shared" si="4"/>
        <v>16</v>
      </c>
      <c r="G14" s="17">
        <f t="shared" si="4"/>
        <v>19</v>
      </c>
      <c r="H14" s="9">
        <f t="shared" si="4"/>
        <v>24</v>
      </c>
      <c r="I14" s="9">
        <f t="shared" si="4"/>
        <v>30</v>
      </c>
      <c r="J14" s="9">
        <f t="shared" si="4"/>
        <v>38</v>
      </c>
      <c r="K14" s="17">
        <f t="shared" si="4"/>
        <v>48</v>
      </c>
      <c r="L14" s="9">
        <f t="shared" si="4"/>
        <v>61</v>
      </c>
      <c r="M14" s="9">
        <f t="shared" si="4"/>
        <v>75</v>
      </c>
      <c r="N14" s="9">
        <f t="shared" si="4"/>
        <v>89</v>
      </c>
      <c r="O14" s="17">
        <f t="shared" si="4"/>
        <v>106</v>
      </c>
    </row>
    <row r="15" spans="2:15" s="28" customFormat="1" x14ac:dyDescent="0.2">
      <c r="B15" s="3" t="s">
        <v>16</v>
      </c>
      <c r="C15" s="18">
        <f>C7/C14</f>
        <v>2.1818181818181817</v>
      </c>
      <c r="D15" s="29">
        <f>D7/D14</f>
        <v>2.3333333333333335</v>
      </c>
      <c r="E15" s="29">
        <f t="shared" ref="E15:O15" si="5">E7/E14</f>
        <v>2.7032178869047625</v>
      </c>
      <c r="F15" s="29">
        <f t="shared" si="5"/>
        <v>3.0258121510416665</v>
      </c>
      <c r="G15" s="18">
        <f t="shared" si="5"/>
        <v>3.4604909342105268</v>
      </c>
      <c r="H15" s="29">
        <f t="shared" si="5"/>
        <v>3.4821681701388889</v>
      </c>
      <c r="I15" s="29">
        <f t="shared" si="5"/>
        <v>3.6246245342500001</v>
      </c>
      <c r="J15" s="29">
        <f t="shared" si="5"/>
        <v>3.6490035519166661</v>
      </c>
      <c r="K15" s="18">
        <f t="shared" si="5"/>
        <v>3.7218126912743053</v>
      </c>
      <c r="L15" s="29">
        <f t="shared" si="5"/>
        <v>3.6526342761939889</v>
      </c>
      <c r="M15" s="29">
        <f t="shared" si="5"/>
        <v>3.7053195762533333</v>
      </c>
      <c r="N15" s="29">
        <f t="shared" si="5"/>
        <v>3.8195524919401049</v>
      </c>
      <c r="O15" s="18">
        <f t="shared" si="5"/>
        <v>3.9257662656132331</v>
      </c>
    </row>
    <row r="16" spans="2:15" s="28" customFormat="1" x14ac:dyDescent="0.2">
      <c r="B16" s="3" t="s">
        <v>30</v>
      </c>
      <c r="C16" s="19"/>
      <c r="D16" s="25">
        <f>-D13/D11</f>
        <v>0</v>
      </c>
      <c r="E16" s="25">
        <f t="shared" ref="E16" si="6">-E13/E11</f>
        <v>0</v>
      </c>
      <c r="F16" s="25">
        <f>-F13/F11</f>
        <v>7.1428571428571425E-2</v>
      </c>
      <c r="G16" s="25">
        <f t="shared" ref="G16:O16" si="7">-G13/G11</f>
        <v>6.25E-2</v>
      </c>
      <c r="H16" s="25">
        <f t="shared" si="7"/>
        <v>5.2631578947368418E-2</v>
      </c>
      <c r="I16" s="25">
        <f t="shared" si="7"/>
        <v>4.1666666666666664E-2</v>
      </c>
      <c r="J16" s="25">
        <f t="shared" si="7"/>
        <v>3.3333333333333333E-2</v>
      </c>
      <c r="K16" s="25">
        <f t="shared" si="7"/>
        <v>5.2631578947368418E-2</v>
      </c>
      <c r="L16" s="25">
        <f t="shared" si="7"/>
        <v>4.1666666666666664E-2</v>
      </c>
      <c r="M16" s="25">
        <f t="shared" si="7"/>
        <v>4.9180327868852458E-2</v>
      </c>
      <c r="N16" s="25">
        <f t="shared" si="7"/>
        <v>5.3333333333333337E-2</v>
      </c>
      <c r="O16" s="25">
        <f t="shared" si="7"/>
        <v>5.6179775280898875E-2</v>
      </c>
    </row>
    <row r="17" spans="2:15" ht="19" x14ac:dyDescent="0.25">
      <c r="B17" s="8" t="s">
        <v>26</v>
      </c>
      <c r="C17" s="16"/>
      <c r="D17" s="16"/>
      <c r="E17" s="16"/>
      <c r="F17" s="16"/>
      <c r="G17" s="20">
        <f>(D16+E16+F16+G16)/4</f>
        <v>3.3482142857142856E-2</v>
      </c>
      <c r="H17" s="16"/>
      <c r="I17" s="16"/>
      <c r="J17" s="16"/>
      <c r="K17" s="20">
        <f>(H16+I16+J16+K16)/4</f>
        <v>4.5065789473684205E-2</v>
      </c>
      <c r="L17" s="16"/>
      <c r="M17" s="16"/>
      <c r="N17" s="16"/>
      <c r="O17" s="20">
        <f>(L16+M16+N16+O16)/4</f>
        <v>5.0090025787437834E-2</v>
      </c>
    </row>
    <row r="19" spans="2:15" x14ac:dyDescent="0.2">
      <c r="B19" s="1" t="s">
        <v>17</v>
      </c>
      <c r="C19" s="16"/>
      <c r="D19" s="47">
        <v>27.5</v>
      </c>
      <c r="E19" s="47">
        <v>29</v>
      </c>
      <c r="F19" s="47">
        <v>30.5</v>
      </c>
      <c r="G19" s="48">
        <v>33</v>
      </c>
      <c r="H19" s="47">
        <v>36.5</v>
      </c>
      <c r="I19" s="47">
        <v>28.2</v>
      </c>
      <c r="J19" s="47">
        <v>36</v>
      </c>
      <c r="K19" s="48">
        <v>40</v>
      </c>
      <c r="L19" s="47">
        <v>48</v>
      </c>
      <c r="M19" s="47">
        <v>55.9</v>
      </c>
      <c r="N19" s="47">
        <v>75.2</v>
      </c>
      <c r="O19" s="48">
        <v>85.7</v>
      </c>
    </row>
    <row r="20" spans="2:15" x14ac:dyDescent="0.2">
      <c r="B20" s="1" t="s">
        <v>18</v>
      </c>
      <c r="C20" s="16"/>
      <c r="D20" s="47">
        <v>45.1</v>
      </c>
      <c r="E20" s="47">
        <v>62.3</v>
      </c>
      <c r="F20" s="47">
        <v>74.400000000000006</v>
      </c>
      <c r="G20" s="48">
        <v>102.8</v>
      </c>
      <c r="H20" s="47">
        <v>163.74991499999999</v>
      </c>
      <c r="I20" s="47">
        <v>192.99097125</v>
      </c>
      <c r="J20" s="47">
        <v>228</v>
      </c>
      <c r="K20" s="48">
        <v>249.52367999999998</v>
      </c>
      <c r="L20" s="47">
        <v>274.5</v>
      </c>
      <c r="M20" s="47">
        <v>297.16710765000005</v>
      </c>
      <c r="N20" s="47">
        <v>305.8</v>
      </c>
      <c r="O20" s="48">
        <v>327.28539558750003</v>
      </c>
    </row>
    <row r="21" spans="2:15" x14ac:dyDescent="0.2">
      <c r="B21" s="3" t="s">
        <v>19</v>
      </c>
      <c r="C21" s="16"/>
      <c r="D21" s="23">
        <f>SUM(D19:D20)</f>
        <v>72.599999999999994</v>
      </c>
      <c r="E21" s="23">
        <f t="shared" ref="E21:O21" si="8">SUM(E19:E20)</f>
        <v>91.3</v>
      </c>
      <c r="F21" s="23">
        <f t="shared" si="8"/>
        <v>104.9</v>
      </c>
      <c r="G21" s="23">
        <f t="shared" si="8"/>
        <v>135.80000000000001</v>
      </c>
      <c r="H21" s="23">
        <f t="shared" si="8"/>
        <v>200.24991499999999</v>
      </c>
      <c r="I21" s="23">
        <f t="shared" si="8"/>
        <v>221.19097124999999</v>
      </c>
      <c r="J21" s="23">
        <f t="shared" si="8"/>
        <v>264</v>
      </c>
      <c r="K21" s="23">
        <f t="shared" si="8"/>
        <v>289.52368000000001</v>
      </c>
      <c r="L21" s="23">
        <f t="shared" si="8"/>
        <v>322.5</v>
      </c>
      <c r="M21" s="23">
        <f t="shared" si="8"/>
        <v>353.06710765000003</v>
      </c>
      <c r="N21" s="23">
        <f t="shared" si="8"/>
        <v>381</v>
      </c>
      <c r="O21" s="23">
        <f t="shared" si="8"/>
        <v>412.98539558750002</v>
      </c>
    </row>
    <row r="22" spans="2:15" s="28" customFormat="1" x14ac:dyDescent="0.2">
      <c r="B22" s="3" t="s">
        <v>20</v>
      </c>
      <c r="C22" s="11"/>
      <c r="D22" s="23">
        <f t="shared" ref="D22:O22" si="9">D21/D12</f>
        <v>72.599999999999994</v>
      </c>
      <c r="E22" s="23">
        <f>E21/E12</f>
        <v>45.65</v>
      </c>
      <c r="F22" s="23">
        <f t="shared" si="9"/>
        <v>34.966666666666669</v>
      </c>
      <c r="G22" s="24">
        <f t="shared" si="9"/>
        <v>33.950000000000003</v>
      </c>
      <c r="H22" s="23">
        <f t="shared" si="9"/>
        <v>33.374985833333334</v>
      </c>
      <c r="I22" s="23">
        <f t="shared" si="9"/>
        <v>31.598710178571427</v>
      </c>
      <c r="J22" s="23">
        <f t="shared" si="9"/>
        <v>29.333333333333332</v>
      </c>
      <c r="K22" s="24">
        <f t="shared" si="9"/>
        <v>24.126973333333336</v>
      </c>
      <c r="L22" s="23">
        <f t="shared" si="9"/>
        <v>21.5</v>
      </c>
      <c r="M22" s="23">
        <f t="shared" si="9"/>
        <v>20.768653391176471</v>
      </c>
      <c r="N22" s="23">
        <f t="shared" si="9"/>
        <v>21.166666666666668</v>
      </c>
      <c r="O22" s="24">
        <f t="shared" si="9"/>
        <v>18.772063435795456</v>
      </c>
    </row>
    <row r="23" spans="2:15" x14ac:dyDescent="0.2">
      <c r="B23" s="4" t="s">
        <v>27</v>
      </c>
      <c r="C23" s="16"/>
      <c r="D23" s="22">
        <f>D15*12</f>
        <v>28</v>
      </c>
      <c r="E23" s="22">
        <f t="shared" ref="E23:O23" si="10">E15*12</f>
        <v>32.438614642857146</v>
      </c>
      <c r="F23" s="22">
        <f t="shared" si="10"/>
        <v>36.309745812499997</v>
      </c>
      <c r="G23" s="23">
        <f t="shared" si="10"/>
        <v>41.525891210526325</v>
      </c>
      <c r="H23" s="22">
        <f t="shared" si="10"/>
        <v>41.786018041666665</v>
      </c>
      <c r="I23" s="22">
        <f t="shared" si="10"/>
        <v>43.495494411000003</v>
      </c>
      <c r="J23" s="22">
        <f t="shared" si="10"/>
        <v>43.788042622999996</v>
      </c>
      <c r="K23" s="23">
        <f t="shared" si="10"/>
        <v>44.661752295291663</v>
      </c>
      <c r="L23" s="22">
        <f t="shared" si="10"/>
        <v>43.831611314327866</v>
      </c>
      <c r="M23" s="22">
        <f t="shared" si="10"/>
        <v>44.463834915039996</v>
      </c>
      <c r="N23" s="22">
        <f t="shared" si="10"/>
        <v>45.834629903281261</v>
      </c>
      <c r="O23" s="23">
        <f t="shared" si="10"/>
        <v>47.109195187358793</v>
      </c>
    </row>
    <row r="24" spans="2:15" x14ac:dyDescent="0.2">
      <c r="B24" s="5" t="s">
        <v>28</v>
      </c>
      <c r="C24" s="16"/>
      <c r="D24" s="22">
        <f>12*D22/D23</f>
        <v>31.11428571428571</v>
      </c>
      <c r="E24" s="22">
        <f t="shared" ref="E24:O24" si="11">12*E22/E23</f>
        <v>16.887280977661089</v>
      </c>
      <c r="F24" s="22">
        <f t="shared" si="11"/>
        <v>11.556126065072823</v>
      </c>
      <c r="G24" s="27">
        <f t="shared" si="11"/>
        <v>9.8107466961896037</v>
      </c>
      <c r="H24" s="22">
        <f t="shared" si="11"/>
        <v>9.5845416426289791</v>
      </c>
      <c r="I24" s="22">
        <f t="shared" si="11"/>
        <v>8.7177885267804065</v>
      </c>
      <c r="J24" s="22">
        <f t="shared" si="11"/>
        <v>8.0387242478637173</v>
      </c>
      <c r="K24" s="27">
        <f t="shared" si="11"/>
        <v>6.4825866680229254</v>
      </c>
      <c r="L24" s="22">
        <f>12*L22/L23</f>
        <v>5.886162800400264</v>
      </c>
      <c r="M24" s="22">
        <f t="shared" si="11"/>
        <v>5.6050909951947734</v>
      </c>
      <c r="N24" s="22">
        <f t="shared" si="11"/>
        <v>5.5416614148730448</v>
      </c>
      <c r="O24" s="27">
        <f t="shared" si="11"/>
        <v>4.7817577934337674</v>
      </c>
    </row>
    <row r="25" spans="2:15" ht="19" x14ac:dyDescent="0.25">
      <c r="B25" s="8" t="s">
        <v>29</v>
      </c>
      <c r="C25" s="16"/>
      <c r="D25" s="16"/>
      <c r="E25" s="16"/>
      <c r="F25" s="16"/>
      <c r="G25" s="10">
        <f>(D24+E24+F24+G24)/4</f>
        <v>17.342109863302305</v>
      </c>
      <c r="H25" s="16"/>
      <c r="I25" s="16"/>
      <c r="J25" s="16"/>
      <c r="K25" s="10">
        <f>(H24+I24+J24+K24)/4</f>
        <v>8.205910271324008</v>
      </c>
      <c r="L25" s="16"/>
      <c r="M25" s="16"/>
      <c r="N25" s="16"/>
      <c r="O25" s="10">
        <f>(L24+M24+N24+O24)/4</f>
        <v>5.453668250975463</v>
      </c>
    </row>
  </sheetData>
  <mergeCells count="1">
    <mergeCell ref="C1:O1"/>
  </mergeCells>
  <phoneticPr fontId="6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MRR per 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2019-03-06T16:07:44Z</dcterms:created>
  <dcterms:modified xsi:type="dcterms:W3CDTF">2021-04-07T17:31:47Z</dcterms:modified>
</cp:coreProperties>
</file>